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zhenhuang/Desktop/Figures 5-12-21/Figures 11-18-24 /Figure 4 source data/"/>
    </mc:Choice>
  </mc:AlternateContent>
  <xr:revisionPtr revIDLastSave="0" documentId="13_ncr:1_{5372A85D-BF7B-224E-AB7D-1140E8D806B3}" xr6:coauthVersionLast="47" xr6:coauthVersionMax="47" xr10:uidLastSave="{00000000-0000-0000-0000-000000000000}"/>
  <bookViews>
    <workbookView xWindow="-2260" yWindow="3780" windowWidth="45020" windowHeight="23700" tabRatio="500" xr2:uid="{00000000-000D-0000-FFFF-FFFF00000000}"/>
  </bookViews>
  <sheets>
    <sheet name="5-2-19.csv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V31" i="1" l="1"/>
  <c r="V32" i="1"/>
  <c r="T38" i="1"/>
  <c r="T66" i="1"/>
  <c r="S38" i="1"/>
  <c r="V38" i="1"/>
  <c r="W32" i="1" l="1"/>
  <c r="W33" i="1" s="1"/>
  <c r="V33" i="1"/>
  <c r="W31" i="1"/>
  <c r="W43" i="1" l="1"/>
  <c r="X43" i="1" s="1"/>
  <c r="W41" i="1"/>
  <c r="X41" i="1" s="1"/>
  <c r="W40" i="1"/>
  <c r="X40" i="1" s="1"/>
  <c r="W38" i="1"/>
  <c r="X38" i="1" s="1"/>
  <c r="V43" i="1"/>
  <c r="V41" i="1"/>
  <c r="AB42" i="1" s="1"/>
  <c r="V40" i="1"/>
  <c r="Z40" i="1" s="1"/>
  <c r="J34" i="1"/>
  <c r="J31" i="1"/>
  <c r="I31" i="1"/>
  <c r="J32" i="1"/>
  <c r="K32" i="1" s="1"/>
  <c r="L32" i="1" s="1"/>
  <c r="I32" i="1"/>
  <c r="W39" i="1"/>
  <c r="X39" i="1" s="1"/>
  <c r="W42" i="1"/>
  <c r="X42" i="1" s="1"/>
  <c r="V42" i="1"/>
  <c r="V39" i="1"/>
  <c r="AB39" i="1" s="1"/>
  <c r="J40" i="1"/>
  <c r="J39" i="1"/>
  <c r="J38" i="1"/>
  <c r="J37" i="1"/>
  <c r="J36" i="1"/>
  <c r="J35" i="1"/>
  <c r="I40" i="1"/>
  <c r="I39" i="1"/>
  <c r="I38" i="1"/>
  <c r="I37" i="1"/>
  <c r="I36" i="1"/>
  <c r="I35" i="1"/>
  <c r="J33" i="1"/>
  <c r="J30" i="1"/>
  <c r="J29" i="1"/>
  <c r="I34" i="1"/>
  <c r="K34" i="1" s="1"/>
  <c r="L34" i="1" s="1"/>
  <c r="I33" i="1"/>
  <c r="K33" i="1" s="1"/>
  <c r="L33" i="1" s="1"/>
  <c r="I30" i="1"/>
  <c r="I29" i="1"/>
  <c r="J28" i="1"/>
  <c r="J27" i="1"/>
  <c r="J26" i="1"/>
  <c r="J25" i="1"/>
  <c r="J21" i="1"/>
  <c r="J24" i="1"/>
  <c r="J23" i="1"/>
  <c r="I28" i="1"/>
  <c r="K28" i="1" s="1"/>
  <c r="L28" i="1" s="1"/>
  <c r="I27" i="1"/>
  <c r="I26" i="1"/>
  <c r="K26" i="1" s="1"/>
  <c r="L26" i="1" s="1"/>
  <c r="I25" i="1"/>
  <c r="I24" i="1"/>
  <c r="I23" i="1"/>
  <c r="J22" i="1"/>
  <c r="J20" i="1"/>
  <c r="J19" i="1"/>
  <c r="J18" i="1"/>
  <c r="J17" i="1"/>
  <c r="I22" i="1"/>
  <c r="I21" i="1"/>
  <c r="K21" i="1" s="1"/>
  <c r="L21" i="1" s="1"/>
  <c r="I20" i="1"/>
  <c r="I19" i="1"/>
  <c r="I18" i="1"/>
  <c r="I17" i="1"/>
  <c r="K20" i="1" l="1"/>
  <c r="L20" i="1" s="1"/>
  <c r="K17" i="1"/>
  <c r="L17" i="1" s="1"/>
  <c r="K29" i="1"/>
  <c r="L29" i="1" s="1"/>
  <c r="K37" i="1"/>
  <c r="L37" i="1" s="1"/>
  <c r="K18" i="1"/>
  <c r="L18" i="1" s="1"/>
  <c r="K30" i="1"/>
  <c r="L30" i="1" s="1"/>
  <c r="K22" i="1"/>
  <c r="L22" i="1" s="1"/>
  <c r="K25" i="1"/>
  <c r="L25" i="1" s="1"/>
  <c r="K31" i="1"/>
  <c r="L31" i="1" s="1"/>
  <c r="K19" i="1"/>
  <c r="L19" i="1" s="1"/>
  <c r="K24" i="1"/>
  <c r="L24" i="1" s="1"/>
  <c r="K38" i="1"/>
  <c r="L38" i="1" s="1"/>
  <c r="K36" i="1"/>
  <c r="L36" i="1" s="1"/>
  <c r="K40" i="1"/>
  <c r="L40" i="1" s="1"/>
  <c r="K23" i="1"/>
  <c r="L23" i="1" s="1"/>
  <c r="K27" i="1"/>
  <c r="L27" i="1" s="1"/>
  <c r="K35" i="1"/>
  <c r="L35" i="1" s="1"/>
  <c r="K39" i="1"/>
  <c r="L39" i="1" s="1"/>
</calcChain>
</file>

<file path=xl/sharedStrings.xml><?xml version="1.0" encoding="utf-8"?>
<sst xmlns="http://schemas.openxmlformats.org/spreadsheetml/2006/main" count="477" uniqueCount="158">
  <si>
    <t>Well</t>
  </si>
  <si>
    <t>Sample Name</t>
  </si>
  <si>
    <t>Detector</t>
  </si>
  <si>
    <t>Task</t>
  </si>
  <si>
    <t>Ct</t>
  </si>
  <si>
    <t>StdDev Ct</t>
  </si>
  <si>
    <t>Qty</t>
  </si>
  <si>
    <t>Mean Qty</t>
  </si>
  <si>
    <t>StdDev Qty</t>
  </si>
  <si>
    <t>Filtered</t>
  </si>
  <si>
    <t>Tm</t>
  </si>
  <si>
    <t>User Defined #1</t>
  </si>
  <si>
    <t>User Defined #2</t>
  </si>
  <si>
    <t>User Defined #3</t>
  </si>
  <si>
    <t>A1</t>
  </si>
  <si>
    <t>GAPDH</t>
  </si>
  <si>
    <t>Unknown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</si>
  <si>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</si>
  <si>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</si>
  <si>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</si>
  <si>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</si>
  <si>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</si>
  <si>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</si>
  <si>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</si>
  <si>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</si>
  <si>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</si>
  <si>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</si>
  <si>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</si>
  <si>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B1</t>
  </si>
  <si>
    <t>IL_6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</si>
  <si>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</si>
  <si>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</si>
  <si>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</si>
  <si>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</si>
  <si>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</si>
  <si>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</si>
  <si>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</si>
  <si>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</si>
  <si>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</si>
  <si>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</si>
  <si>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</si>
  <si>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</si>
  <si>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</si>
  <si>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</si>
  <si>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</si>
  <si>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</si>
  <si>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</si>
  <si>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</si>
  <si>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</si>
  <si>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</si>
  <si>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</si>
  <si>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</si>
  <si>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</si>
  <si>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</si>
  <si>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</si>
  <si>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</si>
  <si>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</si>
  <si>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</si>
  <si>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</si>
  <si>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</si>
  <si>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</si>
  <si>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</si>
  <si>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</si>
  <si>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</si>
  <si>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</si>
  <si>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</si>
  <si>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</si>
  <si>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</si>
  <si>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</si>
  <si>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</si>
  <si>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</si>
  <si>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</si>
  <si>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</si>
  <si>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</si>
  <si>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</si>
  <si>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</si>
  <si>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</si>
  <si>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</si>
  <si>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</si>
  <si>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</si>
  <si>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</si>
  <si>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</si>
  <si>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</si>
  <si>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</si>
  <si>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</si>
  <si>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</si>
  <si>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</si>
  <si>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</si>
  <si>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</si>
  <si>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</si>
  <si>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</si>
  <si>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</si>
  <si>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</si>
  <si>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</si>
  <si>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</si>
  <si>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</si>
  <si>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</si>
  <si>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</si>
  <si>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</si>
  <si>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</si>
  <si>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</si>
  <si>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</si>
  <si>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</si>
  <si>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</si>
  <si>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</si>
  <si>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</si>
  <si>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</si>
  <si>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</si>
  <si>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</si>
  <si>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</si>
  <si>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</si>
  <si>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</si>
  <si>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</si>
  <si>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123_L</t>
  </si>
  <si>
    <t>123_AB</t>
  </si>
  <si>
    <t>123_LA</t>
  </si>
  <si>
    <t>124_L</t>
  </si>
  <si>
    <t>124_AB</t>
  </si>
  <si>
    <t>124_LA</t>
  </si>
  <si>
    <t>139_L</t>
  </si>
  <si>
    <t>139_AB</t>
  </si>
  <si>
    <t>139_LA</t>
  </si>
  <si>
    <t>140_L</t>
  </si>
  <si>
    <t>140_AB</t>
  </si>
  <si>
    <t>140_LA</t>
  </si>
  <si>
    <t>153_L</t>
  </si>
  <si>
    <t>153_AB</t>
  </si>
  <si>
    <t>153_LA</t>
  </si>
  <si>
    <t>154_L</t>
  </si>
  <si>
    <t>154_AB</t>
  </si>
  <si>
    <t>154_LA</t>
  </si>
  <si>
    <t>163_L</t>
  </si>
  <si>
    <t>163_AB</t>
  </si>
  <si>
    <t>163_LA</t>
  </si>
  <si>
    <t>164_L</t>
  </si>
  <si>
    <t>164_AB</t>
  </si>
  <si>
    <t>164_LA</t>
  </si>
  <si>
    <t>mut</t>
  </si>
  <si>
    <t>IL-6</t>
  </si>
  <si>
    <t>ctl</t>
  </si>
  <si>
    <t>ctl_L</t>
  </si>
  <si>
    <t>ctl_AB</t>
  </si>
  <si>
    <t>ctl_LA</t>
  </si>
  <si>
    <t>mut_L</t>
  </si>
  <si>
    <t>mut_AB</t>
  </si>
  <si>
    <t>mut_LA</t>
  </si>
  <si>
    <t>outlier removed p&lt;0.05</t>
  </si>
  <si>
    <t>20ng/ml LPS ab40 200nM 3hrs</t>
  </si>
  <si>
    <t>LPS+Ab40</t>
  </si>
  <si>
    <t>app-/-</t>
  </si>
  <si>
    <t>ctrl</t>
  </si>
  <si>
    <t xml:space="preserve">DMSO </t>
  </si>
  <si>
    <t>ctrl microglia</t>
  </si>
  <si>
    <t>app mut microglia</t>
  </si>
  <si>
    <t>DMSO</t>
  </si>
  <si>
    <t>LPS+DMSO</t>
  </si>
  <si>
    <t>Ab40</t>
  </si>
  <si>
    <t>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</si>
</sst>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FF0000"/>
      <name val="Calibri (Body)_x0000_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0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0" fillId="2" borderId="0" xfId="0" applyFill="1"/>
    <xf numFmtId="0" fontId="4" fillId="0" borderId="0" xfId="0" applyFont="1"/>
    <xf numFmtId="0" fontId="1" fillId="3" borderId="0" xfId="0" applyFont="1" applyFill="1"/>
    <xf numFmtId="0" fontId="0" fillId="3" borderId="0" xfId="0" applyFill="1"/>
    <xf numFmtId="0" fontId="1" fillId="0" borderId="0" xfId="0" applyFont="1"/>
    <xf numFmtId="14" fontId="0" fillId="0" borderId="0" xfId="0" applyNumberFormat="1"/>
  </cellXfs>
  <cellStyles count="10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/>
              <a:t>IL-6 qRT-PCR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'5-2-19.csv'!$AJ$38:$AJ$45</c:f>
                <c:numCache>
                  <c:formatCode>General</c:formatCode>
                  <c:ptCount val="8"/>
                  <c:pt idx="0">
                    <c:v>4.2604913637229216E-4</c:v>
                  </c:pt>
                  <c:pt idx="1">
                    <c:v>4.7691168249102169E-3</c:v>
                  </c:pt>
                  <c:pt idx="2">
                    <c:v>1.3850280107576222E-3</c:v>
                  </c:pt>
                  <c:pt idx="3">
                    <c:v>4.0777074942708567E-3</c:v>
                  </c:pt>
                  <c:pt idx="4">
                    <c:v>3.0547962973832718E-4</c:v>
                  </c:pt>
                  <c:pt idx="5">
                    <c:v>5.6523845902756737E-3</c:v>
                  </c:pt>
                  <c:pt idx="6">
                    <c:v>8.9113888826207975E-4</c:v>
                  </c:pt>
                  <c:pt idx="7">
                    <c:v>2.1356643529060167E-3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'5-2-19.csv'!$AF$38:$AG$45</c:f>
              <c:multiLvlStrCache>
                <c:ptCount val="8"/>
                <c:lvl>
                  <c:pt idx="0">
                    <c:v>DMSO</c:v>
                  </c:pt>
                  <c:pt idx="1">
                    <c:v>LPS+DMSO</c:v>
                  </c:pt>
                  <c:pt idx="2">
                    <c:v>Ab40</c:v>
                  </c:pt>
                  <c:pt idx="3">
                    <c:v>LPS+Ab40</c:v>
                  </c:pt>
                  <c:pt idx="4">
                    <c:v>DMSO</c:v>
                  </c:pt>
                  <c:pt idx="5">
                    <c:v>LPS+DMSO</c:v>
                  </c:pt>
                  <c:pt idx="6">
                    <c:v>Ab40</c:v>
                  </c:pt>
                  <c:pt idx="7">
                    <c:v>LPS+Ab40</c:v>
                  </c:pt>
                </c:lvl>
                <c:lvl>
                  <c:pt idx="0">
                    <c:v>ctrl microglia</c:v>
                  </c:pt>
                  <c:pt idx="4">
                    <c:v>app mut microglia</c:v>
                  </c:pt>
                </c:lvl>
              </c:multiLvlStrCache>
            </c:multiLvlStrRef>
          </c:cat>
          <c:val>
            <c:numRef>
              <c:f>'5-2-19.csv'!$AH$38:$AH$45</c:f>
              <c:numCache>
                <c:formatCode>General</c:formatCode>
                <c:ptCount val="8"/>
                <c:pt idx="0">
                  <c:v>2.0412935812722998E-3</c:v>
                </c:pt>
                <c:pt idx="1">
                  <c:v>5.8647104232911966E-2</c:v>
                </c:pt>
                <c:pt idx="2">
                  <c:v>6.4186354973209975E-3</c:v>
                </c:pt>
                <c:pt idx="3">
                  <c:v>3.5811878344608999E-2</c:v>
                </c:pt>
                <c:pt idx="4">
                  <c:v>1.9165337046975974E-3</c:v>
                </c:pt>
                <c:pt idx="5">
                  <c:v>2.6303197957981566E-2</c:v>
                </c:pt>
                <c:pt idx="6">
                  <c:v>3.0966250844854338E-3</c:v>
                </c:pt>
                <c:pt idx="7">
                  <c:v>2.9026226643384005E-2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51-844D-9E05-0C27C5528C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09109455"/>
        <c:axId val="1356288479"/>
      </c:barChart>
      <c:catAx>
        <c:axId val="18091094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6288479"/>
        <c:crosses val="autoZero"/>
        <c:auto val="1"/>
        <c:lblAlgn val="ctr"/>
        <c:lblOffset val="100"/>
        <c:noMultiLvlLbl val="0"/>
      </c:catAx>
      <c:valAx>
        <c:axId val="13562884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91094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177800</xdr:colOff>
      <xdr:row>51</xdr:row>
      <xdr:rowOff>50800</xdr:rowOff>
    </xdr:from>
    <xdr:to>
      <xdr:col>41</xdr:col>
      <xdr:colOff>469900</xdr:colOff>
      <xdr:row>67</xdr:row>
      <xdr:rowOff>63500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CE5CAAA-66E4-854C-A003-DD3D1D4F38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97"/>
  <sheetViews>
    <sheetView tabSelected="1" topLeftCell="G8" workbookViewId="0">
      <selection activeCell="Z51" sqref="Z51"/>
    </sheetView>
  </sheetViews>
  <sheetFormatPr baseColWidth="10" defaultRowHeight="16"/>
  <sheetData>
    <row r="1" spans="1:1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9">
      <c r="A2" t="s">
        <v>14</v>
      </c>
      <c r="B2" t="s">
        <v>113</v>
      </c>
      <c r="C2" t="s">
        <v>15</v>
      </c>
      <c r="D2" t="s">
        <v>16</v>
      </c>
      <c r="E2">
        <v>15.7254</v>
      </c>
    </row>
    <row r="3" spans="1:19">
      <c r="A3" t="s">
        <v>17</v>
      </c>
      <c r="B3" t="s">
        <v>113</v>
      </c>
      <c r="C3" t="s">
        <v>15</v>
      </c>
      <c r="D3" t="s">
        <v>16</v>
      </c>
      <c r="E3">
        <v>15.4815</v>
      </c>
    </row>
    <row r="4" spans="1:19">
      <c r="A4" t="s">
        <v>18</v>
      </c>
      <c r="B4" t="s">
        <v>114</v>
      </c>
      <c r="C4" t="s">
        <v>15</v>
      </c>
      <c r="D4" t="s">
        <v>16</v>
      </c>
      <c r="E4">
        <v>16.369</v>
      </c>
    </row>
    <row r="5" spans="1:19">
      <c r="A5" t="s">
        <v>19</v>
      </c>
      <c r="B5" t="s">
        <v>114</v>
      </c>
      <c r="C5" t="s">
        <v>15</v>
      </c>
      <c r="D5" t="s">
        <v>16</v>
      </c>
      <c r="E5">
        <v>16.3428</v>
      </c>
    </row>
    <row r="6" spans="1:19">
      <c r="A6" t="s">
        <v>20</v>
      </c>
      <c r="B6" t="s">
        <v>115</v>
      </c>
      <c r="C6" t="s">
        <v>15</v>
      </c>
      <c r="D6" t="s">
        <v>16</v>
      </c>
      <c r="E6">
        <v>16.431100000000001</v>
      </c>
    </row>
    <row r="7" spans="1:19">
      <c r="A7" t="s">
        <v>21</v>
      </c>
      <c r="B7" t="s">
        <v>115</v>
      </c>
      <c r="C7" t="s">
        <v>15</v>
      </c>
      <c r="D7" t="s">
        <v>16</v>
      </c>
      <c r="E7">
        <v>16.444500000000001</v>
      </c>
    </row>
    <row r="8" spans="1:19">
      <c r="A8" t="s">
        <v>22</v>
      </c>
      <c r="B8" t="s">
        <v>116</v>
      </c>
      <c r="C8" t="s">
        <v>15</v>
      </c>
      <c r="D8" t="s">
        <v>16</v>
      </c>
      <c r="E8">
        <v>17.3687</v>
      </c>
    </row>
    <row r="9" spans="1:19">
      <c r="A9" t="s">
        <v>23</v>
      </c>
      <c r="B9" t="s">
        <v>116</v>
      </c>
      <c r="C9" t="s">
        <v>15</v>
      </c>
      <c r="D9" t="s">
        <v>16</v>
      </c>
      <c r="E9">
        <v>18.017199999999999</v>
      </c>
    </row>
    <row r="10" spans="1:19">
      <c r="A10" t="s">
        <v>24</v>
      </c>
      <c r="B10" t="s">
        <v>117</v>
      </c>
      <c r="C10" t="s">
        <v>15</v>
      </c>
      <c r="D10" t="s">
        <v>16</v>
      </c>
      <c r="E10">
        <v>18.248699999999999</v>
      </c>
    </row>
    <row r="11" spans="1:19">
      <c r="A11" t="s">
        <v>25</v>
      </c>
      <c r="B11" t="s">
        <v>117</v>
      </c>
      <c r="C11" t="s">
        <v>15</v>
      </c>
      <c r="D11" t="s">
        <v>16</v>
      </c>
      <c r="E11">
        <v>18.086200000000002</v>
      </c>
    </row>
    <row r="12" spans="1:19">
      <c r="A12" t="s">
        <v>26</v>
      </c>
      <c r="B12" t="s">
        <v>118</v>
      </c>
      <c r="C12" t="s">
        <v>15</v>
      </c>
      <c r="D12" t="s">
        <v>16</v>
      </c>
      <c r="E12">
        <v>17.252500000000001</v>
      </c>
    </row>
    <row r="13" spans="1:19">
      <c r="A13" t="s">
        <v>27</v>
      </c>
      <c r="B13" t="s">
        <v>118</v>
      </c>
      <c r="C13" t="s">
        <v>15</v>
      </c>
      <c r="D13" t="s">
        <v>16</v>
      </c>
      <c r="E13">
        <v>17.3062</v>
      </c>
    </row>
    <row r="14" spans="1:19">
      <c r="A14" t="s">
        <v>28</v>
      </c>
      <c r="B14" t="s">
        <v>113</v>
      </c>
      <c r="C14" t="s">
        <v>29</v>
      </c>
      <c r="D14" t="s">
        <v>16</v>
      </c>
      <c r="E14">
        <v>21.617799999999999</v>
      </c>
    </row>
    <row r="15" spans="1:19">
      <c r="A15" t="s">
        <v>30</v>
      </c>
      <c r="B15" t="s">
        <v>113</v>
      </c>
      <c r="C15" t="s">
        <v>29</v>
      </c>
      <c r="D15" t="s">
        <v>16</v>
      </c>
      <c r="E15">
        <v>21.27</v>
      </c>
      <c r="S15">
        <v>5.6332058418602331E-2</v>
      </c>
    </row>
    <row r="16" spans="1:19">
      <c r="A16" t="s">
        <v>31</v>
      </c>
      <c r="B16" t="s">
        <v>114</v>
      </c>
      <c r="C16" t="s">
        <v>29</v>
      </c>
      <c r="D16" t="s">
        <v>16</v>
      </c>
      <c r="E16">
        <v>23.978400000000001</v>
      </c>
      <c r="I16" t="s">
        <v>15</v>
      </c>
      <c r="J16" t="s">
        <v>138</v>
      </c>
      <c r="S16">
        <v>3.7603219562484441E-2</v>
      </c>
    </row>
    <row r="17" spans="1:26">
      <c r="A17" t="s">
        <v>32</v>
      </c>
      <c r="B17" t="s">
        <v>114</v>
      </c>
      <c r="C17" t="s">
        <v>29</v>
      </c>
      <c r="D17" t="s">
        <v>16</v>
      </c>
      <c r="E17">
        <v>23.754100000000001</v>
      </c>
      <c r="G17" t="s">
        <v>137</v>
      </c>
      <c r="H17" t="s">
        <v>113</v>
      </c>
      <c r="I17">
        <f>AVERAGE(E2:E3)</f>
        <v>15.60345</v>
      </c>
      <c r="J17">
        <f>AVERAGE(E14:E15)</f>
        <v>21.443899999999999</v>
      </c>
      <c r="K17">
        <f>I17-J17</f>
        <v>-5.8404499999999988</v>
      </c>
      <c r="L17">
        <f>2^K17</f>
        <v>1.745216706913499E-2</v>
      </c>
      <c r="O17" t="s">
        <v>139</v>
      </c>
      <c r="S17">
        <v>6.4906195284475401E-2</v>
      </c>
      <c r="V17" s="6">
        <v>43559</v>
      </c>
    </row>
    <row r="18" spans="1:26">
      <c r="A18" t="s">
        <v>33</v>
      </c>
      <c r="B18" t="s">
        <v>115</v>
      </c>
      <c r="C18" t="s">
        <v>29</v>
      </c>
      <c r="D18" t="s">
        <v>16</v>
      </c>
      <c r="E18">
        <v>21.132899999999999</v>
      </c>
      <c r="H18" t="s">
        <v>114</v>
      </c>
      <c r="I18">
        <f>AVERAGE(E4:E5)</f>
        <v>16.355899999999998</v>
      </c>
      <c r="J18">
        <f>AVERAGE(E16:E17)</f>
        <v>23.866250000000001</v>
      </c>
      <c r="K18">
        <f t="shared" ref="K18:K40" si="0">I18-J18</f>
        <v>-7.5103500000000025</v>
      </c>
      <c r="L18">
        <f t="shared" ref="L18:L40" si="1">2^K18</f>
        <v>5.4847820180165905E-3</v>
      </c>
      <c r="O18" t="s">
        <v>116</v>
      </c>
      <c r="P18">
        <v>17.69295</v>
      </c>
      <c r="Q18">
        <v>20.621549999999999</v>
      </c>
      <c r="R18">
        <v>-2.9285999999999994</v>
      </c>
      <c r="S18" s="3"/>
      <c r="V18" t="s">
        <v>151</v>
      </c>
    </row>
    <row r="19" spans="1:26">
      <c r="A19" t="s">
        <v>34</v>
      </c>
      <c r="B19" t="s">
        <v>115</v>
      </c>
      <c r="C19" t="s">
        <v>29</v>
      </c>
      <c r="D19" t="s">
        <v>16</v>
      </c>
      <c r="E19">
        <v>21.199400000000001</v>
      </c>
      <c r="H19" t="s">
        <v>115</v>
      </c>
      <c r="I19">
        <f>AVERAGE(E6:E7)</f>
        <v>16.437800000000003</v>
      </c>
      <c r="J19">
        <f>AVERAGE(E18:E19)</f>
        <v>21.166150000000002</v>
      </c>
      <c r="K19">
        <f t="shared" si="0"/>
        <v>-4.7283499999999989</v>
      </c>
      <c r="L19">
        <f t="shared" si="1"/>
        <v>3.7724615324950257E-2</v>
      </c>
      <c r="O19" t="s">
        <v>119</v>
      </c>
      <c r="P19">
        <v>15.8352</v>
      </c>
      <c r="Q19">
        <v>19.6797</v>
      </c>
      <c r="R19">
        <v>-3.8445</v>
      </c>
      <c r="S19">
        <v>6.9612972977030202E-2</v>
      </c>
      <c r="V19" t="s">
        <v>150</v>
      </c>
      <c r="W19" t="s">
        <v>149</v>
      </c>
    </row>
    <row r="20" spans="1:26">
      <c r="A20" t="s">
        <v>35</v>
      </c>
      <c r="B20" t="s">
        <v>116</v>
      </c>
      <c r="C20" t="s">
        <v>29</v>
      </c>
      <c r="D20" t="s">
        <v>16</v>
      </c>
      <c r="E20">
        <v>20.6723</v>
      </c>
      <c r="H20" t="s">
        <v>116</v>
      </c>
      <c r="I20">
        <f>AVERAGE(E8:E9)</f>
        <v>17.69295</v>
      </c>
      <c r="J20">
        <f>AVERAGE(E20:E21)</f>
        <v>20.621549999999999</v>
      </c>
      <c r="K20">
        <f t="shared" si="0"/>
        <v>-2.9285999999999994</v>
      </c>
      <c r="L20">
        <f t="shared" si="1"/>
        <v>0.13134197868240391</v>
      </c>
      <c r="O20" t="s">
        <v>125</v>
      </c>
      <c r="P20">
        <v>15.441649999999999</v>
      </c>
      <c r="Q20">
        <v>19.259250000000002</v>
      </c>
      <c r="R20">
        <v>-3.8176000000000023</v>
      </c>
      <c r="S20">
        <v>7.0923129149533054E-2</v>
      </c>
      <c r="V20">
        <v>3.0681824694811649E-3</v>
      </c>
      <c r="W20">
        <v>1.0798899408057303E-3</v>
      </c>
    </row>
    <row r="21" spans="1:26">
      <c r="A21" t="s">
        <v>36</v>
      </c>
      <c r="B21" t="s">
        <v>116</v>
      </c>
      <c r="C21" t="s">
        <v>29</v>
      </c>
      <c r="D21" t="s">
        <v>16</v>
      </c>
      <c r="E21">
        <v>20.570799999999998</v>
      </c>
      <c r="H21" t="s">
        <v>117</v>
      </c>
      <c r="I21">
        <f>AVERAGE(E10:E11)</f>
        <v>18.167450000000002</v>
      </c>
      <c r="J21" s="1">
        <f>AVERAGE(E22)</f>
        <v>25.373100000000001</v>
      </c>
      <c r="K21">
        <f t="shared" si="0"/>
        <v>-7.2056499999999986</v>
      </c>
      <c r="L21">
        <f t="shared" si="1"/>
        <v>6.7745930421369152E-3</v>
      </c>
      <c r="O21" t="s">
        <v>134</v>
      </c>
      <c r="P21">
        <v>15.7554</v>
      </c>
      <c r="Q21">
        <v>20.006799999999998</v>
      </c>
      <c r="R21">
        <v>-4.2513999999999985</v>
      </c>
      <c r="S21">
        <v>5.2505050005346353E-2</v>
      </c>
      <c r="V21">
        <v>8.8085977883200421E-4</v>
      </c>
      <c r="W21">
        <v>2.4280266970780088E-3</v>
      </c>
    </row>
    <row r="22" spans="1:26">
      <c r="A22" t="s">
        <v>37</v>
      </c>
      <c r="B22" t="s">
        <v>117</v>
      </c>
      <c r="C22" t="s">
        <v>29</v>
      </c>
      <c r="D22" t="s">
        <v>16</v>
      </c>
      <c r="E22" s="1">
        <v>25.373100000000001</v>
      </c>
      <c r="H22" t="s">
        <v>118</v>
      </c>
      <c r="I22">
        <f>AVERAGE(E12:E13)</f>
        <v>17.279350000000001</v>
      </c>
      <c r="J22">
        <f>AVERAGE(E24:E25)</f>
        <v>20.51615</v>
      </c>
      <c r="K22">
        <f t="shared" si="0"/>
        <v>-3.2367999999999988</v>
      </c>
      <c r="L22">
        <f t="shared" si="1"/>
        <v>0.10607819225394842</v>
      </c>
      <c r="O22" t="s">
        <v>117</v>
      </c>
      <c r="P22">
        <v>18.167450000000002</v>
      </c>
      <c r="Q22" s="1">
        <v>25.373100000000001</v>
      </c>
      <c r="R22">
        <v>-7.2056499999999986</v>
      </c>
      <c r="S22">
        <v>6.7745930421369152E-3</v>
      </c>
      <c r="V22">
        <v>1.8196163268613451E-3</v>
      </c>
      <c r="W22">
        <v>2.3606502083593243E-3</v>
      </c>
    </row>
    <row r="23" spans="1:26">
      <c r="A23" t="s">
        <v>38</v>
      </c>
      <c r="B23" t="s">
        <v>117</v>
      </c>
      <c r="C23" t="s">
        <v>29</v>
      </c>
      <c r="D23" t="s">
        <v>16</v>
      </c>
      <c r="E23" s="1">
        <v>27.990600000000001</v>
      </c>
      <c r="H23" t="s">
        <v>119</v>
      </c>
      <c r="I23">
        <f>AVERAGE(E26:E27)</f>
        <v>15.8352</v>
      </c>
      <c r="J23">
        <f>AVERAGE(E38:E39)</f>
        <v>19.6797</v>
      </c>
      <c r="K23">
        <f t="shared" si="0"/>
        <v>-3.8445</v>
      </c>
      <c r="L23">
        <f t="shared" si="1"/>
        <v>6.9612972977030202E-2</v>
      </c>
      <c r="O23" t="s">
        <v>120</v>
      </c>
      <c r="P23">
        <v>17.114149999999999</v>
      </c>
      <c r="Q23" s="1">
        <v>24.269350000000003</v>
      </c>
      <c r="R23">
        <v>-7.1552000000000042</v>
      </c>
      <c r="S23">
        <v>7.0156865150729263E-3</v>
      </c>
      <c r="V23">
        <v>7.8708114495109293E-4</v>
      </c>
      <c r="W23">
        <v>6.5582567339409251E-4</v>
      </c>
    </row>
    <row r="24" spans="1:26">
      <c r="A24" t="s">
        <v>39</v>
      </c>
      <c r="B24" t="s">
        <v>118</v>
      </c>
      <c r="C24" t="s">
        <v>29</v>
      </c>
      <c r="D24" t="s">
        <v>16</v>
      </c>
      <c r="E24">
        <v>20.472200000000001</v>
      </c>
      <c r="H24" t="s">
        <v>120</v>
      </c>
      <c r="I24">
        <f>AVERAGE(E28:E29)</f>
        <v>17.114149999999999</v>
      </c>
      <c r="J24" s="1">
        <f>AVERAGE(E40:E41)</f>
        <v>24.269350000000003</v>
      </c>
      <c r="K24">
        <f t="shared" si="0"/>
        <v>-7.1552000000000042</v>
      </c>
      <c r="L24">
        <f t="shared" si="1"/>
        <v>7.0156865150729263E-3</v>
      </c>
      <c r="O24" t="s">
        <v>126</v>
      </c>
      <c r="P24">
        <v>15.3446</v>
      </c>
      <c r="Q24">
        <v>23.921199999999999</v>
      </c>
      <c r="R24">
        <v>-8.5765999999999991</v>
      </c>
      <c r="S24">
        <v>2.6193054054261125E-3</v>
      </c>
      <c r="V24">
        <v>2.5939205376861859E-3</v>
      </c>
      <c r="W24">
        <v>3.3239168317582206E-3</v>
      </c>
    </row>
    <row r="25" spans="1:26">
      <c r="A25" t="s">
        <v>40</v>
      </c>
      <c r="B25" t="s">
        <v>118</v>
      </c>
      <c r="C25" t="s">
        <v>29</v>
      </c>
      <c r="D25" t="s">
        <v>16</v>
      </c>
      <c r="E25">
        <v>20.560099999999998</v>
      </c>
      <c r="H25" t="s">
        <v>121</v>
      </c>
      <c r="I25">
        <f>AVERAGE(E30:E31)</f>
        <v>16.117649999999998</v>
      </c>
      <c r="J25">
        <f>AVERAGE(E42:E43)</f>
        <v>21.161949999999997</v>
      </c>
      <c r="K25">
        <f t="shared" si="0"/>
        <v>-5.0442999999999998</v>
      </c>
      <c r="L25">
        <f t="shared" si="1"/>
        <v>3.0305007293819086E-2</v>
      </c>
      <c r="O25" t="s">
        <v>135</v>
      </c>
      <c r="P25">
        <v>15.35215</v>
      </c>
      <c r="Q25">
        <v>22.10615</v>
      </c>
      <c r="R25">
        <v>-6.7539999999999996</v>
      </c>
      <c r="S25">
        <v>9.2649570266480352E-3</v>
      </c>
      <c r="V25">
        <v>3.0981012298220089E-3</v>
      </c>
    </row>
    <row r="26" spans="1:26">
      <c r="A26" t="s">
        <v>41</v>
      </c>
      <c r="B26" t="s">
        <v>119</v>
      </c>
      <c r="C26" t="s">
        <v>15</v>
      </c>
      <c r="D26" t="s">
        <v>16</v>
      </c>
      <c r="E26">
        <v>15.8477</v>
      </c>
      <c r="G26" t="s">
        <v>137</v>
      </c>
      <c r="H26" t="s">
        <v>122</v>
      </c>
      <c r="I26">
        <f>AVERAGE(E32:E33)</f>
        <v>15.49155</v>
      </c>
      <c r="J26">
        <f>AVERAGE(E44:E45)</f>
        <v>20.413350000000001</v>
      </c>
      <c r="K26">
        <f t="shared" si="0"/>
        <v>-4.9218000000000011</v>
      </c>
      <c r="L26">
        <f t="shared" si="1"/>
        <v>3.2990626831186746E-2</v>
      </c>
      <c r="O26" t="s">
        <v>118</v>
      </c>
      <c r="P26">
        <v>17.279350000000001</v>
      </c>
      <c r="Q26">
        <v>20.51615</v>
      </c>
      <c r="R26">
        <v>-3.2367999999999988</v>
      </c>
      <c r="S26" s="3"/>
      <c r="W26">
        <v>1.3739069366472188E-3</v>
      </c>
    </row>
    <row r="27" spans="1:26">
      <c r="A27" t="s">
        <v>42</v>
      </c>
      <c r="B27" t="s">
        <v>119</v>
      </c>
      <c r="C27" t="s">
        <v>15</v>
      </c>
      <c r="D27" t="s">
        <v>16</v>
      </c>
      <c r="E27">
        <v>15.822699999999999</v>
      </c>
      <c r="H27" t="s">
        <v>123</v>
      </c>
      <c r="I27">
        <f>AVERAGE(E34:E35)</f>
        <v>15.433499999999999</v>
      </c>
      <c r="J27">
        <f>AVERAGE(E46:E47)</f>
        <v>24.550150000000002</v>
      </c>
      <c r="K27">
        <f t="shared" si="0"/>
        <v>-9.1166500000000035</v>
      </c>
      <c r="L27">
        <f t="shared" si="1"/>
        <v>1.8014196262929084E-3</v>
      </c>
      <c r="O27" t="s">
        <v>127</v>
      </c>
      <c r="P27">
        <v>15.6891</v>
      </c>
      <c r="Q27">
        <v>20.194049999999997</v>
      </c>
      <c r="R27">
        <v>-4.5049499999999973</v>
      </c>
      <c r="S27">
        <v>4.4042799978869354E-2</v>
      </c>
      <c r="W27">
        <v>1.7686324751296891E-3</v>
      </c>
    </row>
    <row r="28" spans="1:26">
      <c r="A28" t="s">
        <v>43</v>
      </c>
      <c r="B28" t="s">
        <v>120</v>
      </c>
      <c r="C28" t="s">
        <v>15</v>
      </c>
      <c r="D28" t="s">
        <v>16</v>
      </c>
      <c r="E28">
        <v>17.104399999999998</v>
      </c>
      <c r="H28" t="s">
        <v>124</v>
      </c>
      <c r="I28">
        <f>AVERAGE(E36:E37)</f>
        <v>16.4331</v>
      </c>
      <c r="J28">
        <f>AVERAGE(E48:E49)</f>
        <v>21.831600000000002</v>
      </c>
      <c r="K28">
        <f t="shared" si="0"/>
        <v>-5.3985000000000021</v>
      </c>
      <c r="L28">
        <f t="shared" si="1"/>
        <v>2.3707707938292615E-2</v>
      </c>
      <c r="O28" t="s">
        <v>121</v>
      </c>
      <c r="P28">
        <v>16.117649999999998</v>
      </c>
      <c r="Q28">
        <v>21.161949999999997</v>
      </c>
      <c r="R28">
        <v>-5.0442999999999998</v>
      </c>
      <c r="S28">
        <v>3.0305007293819086E-2</v>
      </c>
    </row>
    <row r="29" spans="1:26">
      <c r="A29" t="s">
        <v>44</v>
      </c>
      <c r="B29" t="s">
        <v>120</v>
      </c>
      <c r="C29" t="s">
        <v>15</v>
      </c>
      <c r="D29" t="s">
        <v>16</v>
      </c>
      <c r="E29">
        <v>17.123899999999999</v>
      </c>
      <c r="H29" t="s">
        <v>125</v>
      </c>
      <c r="I29">
        <f>AVERAGE(E50:E51)</f>
        <v>15.441649999999999</v>
      </c>
      <c r="J29">
        <f>AVERAGE(E62:E63)</f>
        <v>19.259250000000002</v>
      </c>
      <c r="K29">
        <f t="shared" si="0"/>
        <v>-3.8176000000000023</v>
      </c>
      <c r="L29">
        <f t="shared" si="1"/>
        <v>7.0923129149533054E-2</v>
      </c>
      <c r="O29" t="s">
        <v>136</v>
      </c>
      <c r="P29" s="1">
        <v>17.759699999999999</v>
      </c>
      <c r="Q29">
        <v>22.117350000000002</v>
      </c>
      <c r="R29">
        <v>-4.3576500000000031</v>
      </c>
      <c r="S29">
        <v>4.8777174491911247E-2</v>
      </c>
      <c r="W29" s="5">
        <v>2.3414208744084899E-3</v>
      </c>
      <c r="Z29" s="5" t="s">
        <v>147</v>
      </c>
    </row>
    <row r="30" spans="1:26">
      <c r="A30" t="s">
        <v>45</v>
      </c>
      <c r="B30" t="s">
        <v>121</v>
      </c>
      <c r="C30" t="s">
        <v>15</v>
      </c>
      <c r="D30" t="s">
        <v>16</v>
      </c>
      <c r="E30">
        <v>16.1568</v>
      </c>
      <c r="H30" t="s">
        <v>126</v>
      </c>
      <c r="I30">
        <f>AVERAGE(E52:E53)</f>
        <v>15.3446</v>
      </c>
      <c r="J30">
        <f>AVERAGE(E64:E65)</f>
        <v>23.921199999999999</v>
      </c>
      <c r="K30">
        <f t="shared" si="0"/>
        <v>-8.5765999999999991</v>
      </c>
      <c r="L30">
        <f t="shared" si="1"/>
        <v>2.6193054054261125E-3</v>
      </c>
      <c r="S30">
        <v>4.0377628792514692E-2</v>
      </c>
    </row>
    <row r="31" spans="1:26">
      <c r="A31" t="s">
        <v>46</v>
      </c>
      <c r="B31" t="s">
        <v>121</v>
      </c>
      <c r="C31" t="s">
        <v>15</v>
      </c>
      <c r="D31" t="s">
        <v>16</v>
      </c>
      <c r="E31">
        <v>16.078499999999998</v>
      </c>
      <c r="H31" t="s">
        <v>127</v>
      </c>
      <c r="I31">
        <f>AVERAGE(E54:E55)</f>
        <v>15.6891</v>
      </c>
      <c r="J31">
        <f>AVERAGE(E66:E67)</f>
        <v>20.194049999999997</v>
      </c>
      <c r="K31">
        <f t="shared" si="0"/>
        <v>-4.5049499999999973</v>
      </c>
      <c r="L31">
        <f t="shared" si="1"/>
        <v>4.4042799978869354E-2</v>
      </c>
      <c r="S31">
        <v>3.2385683439083518E-2</v>
      </c>
      <c r="U31" t="s">
        <v>157</v>
      </c>
      <c r="V31">
        <f>AVERAGE(V20:V29)</f>
        <v>2.0412935812723003E-3</v>
      </c>
      <c r="W31">
        <f>AVERAGE(W20:W29)</f>
        <v>1.9165337046975969E-3</v>
      </c>
    </row>
    <row r="32" spans="1:26">
      <c r="A32" t="s">
        <v>47</v>
      </c>
      <c r="B32" t="s">
        <v>122</v>
      </c>
      <c r="C32" t="s">
        <v>15</v>
      </c>
      <c r="D32" t="s">
        <v>16</v>
      </c>
      <c r="E32">
        <v>15.4755</v>
      </c>
      <c r="G32" t="s">
        <v>137</v>
      </c>
      <c r="H32" t="s">
        <v>128</v>
      </c>
      <c r="I32">
        <f>AVERAGE(E56:E57)</f>
        <v>15.439299999999999</v>
      </c>
      <c r="J32">
        <f>AVERAGE(E68:E69)</f>
        <v>18.594349999999999</v>
      </c>
      <c r="K32">
        <f t="shared" si="0"/>
        <v>-3.1550499999999992</v>
      </c>
      <c r="L32">
        <f t="shared" si="1"/>
        <v>0.11226265581590185</v>
      </c>
      <c r="S32">
        <v>1.898297607145609E-2</v>
      </c>
      <c r="V32">
        <f>STDEV(V20:V29)</f>
        <v>1.0436029894655609E-3</v>
      </c>
      <c r="W32">
        <f>STDEV(W20:W29)</f>
        <v>8.640268708093072E-4</v>
      </c>
    </row>
    <row r="33" spans="1:36">
      <c r="A33" t="s">
        <v>48</v>
      </c>
      <c r="B33" t="s">
        <v>122</v>
      </c>
      <c r="C33" t="s">
        <v>15</v>
      </c>
      <c r="D33" t="s">
        <v>16</v>
      </c>
      <c r="E33">
        <v>15.5076</v>
      </c>
      <c r="H33" t="s">
        <v>129</v>
      </c>
      <c r="I33">
        <f>AVERAGE(E58:E59)</f>
        <v>15.47555</v>
      </c>
      <c r="J33">
        <f>AVERAGE(E70:E71)</f>
        <v>23.662750000000003</v>
      </c>
      <c r="K33">
        <f t="shared" si="0"/>
        <v>-8.1872000000000025</v>
      </c>
      <c r="L33">
        <f t="shared" si="1"/>
        <v>3.4308933607749472E-3</v>
      </c>
      <c r="V33">
        <f>V32/SQRT(COUNT(V20:V29))</f>
        <v>4.2604913637229216E-4</v>
      </c>
      <c r="W33">
        <f>W32/SQRT(COUNT(W20:W29))</f>
        <v>3.0547962973832707E-4</v>
      </c>
    </row>
    <row r="34" spans="1:36">
      <c r="A34" t="s">
        <v>49</v>
      </c>
      <c r="B34" t="s">
        <v>123</v>
      </c>
      <c r="C34" t="s">
        <v>15</v>
      </c>
      <c r="D34" t="s">
        <v>16</v>
      </c>
      <c r="E34">
        <v>15.498699999999999</v>
      </c>
      <c r="H34" t="s">
        <v>130</v>
      </c>
      <c r="I34">
        <f>AVERAGE(E60:E61)</f>
        <v>16.912100000000002</v>
      </c>
      <c r="J34">
        <f>AVERAGE(E72:E73)</f>
        <v>20.1813</v>
      </c>
      <c r="K34">
        <f t="shared" si="0"/>
        <v>-3.2691999999999979</v>
      </c>
      <c r="L34">
        <f t="shared" si="1"/>
        <v>0.1037224432182112</v>
      </c>
    </row>
    <row r="35" spans="1:36">
      <c r="A35" t="s">
        <v>50</v>
      </c>
      <c r="B35" t="s">
        <v>123</v>
      </c>
      <c r="C35" t="s">
        <v>15</v>
      </c>
      <c r="D35" t="s">
        <v>16</v>
      </c>
      <c r="E35">
        <v>15.3683</v>
      </c>
      <c r="G35" t="s">
        <v>137</v>
      </c>
      <c r="H35" t="s">
        <v>131</v>
      </c>
      <c r="I35">
        <f>AVERAGE(E74:E75)</f>
        <v>15.771100000000001</v>
      </c>
      <c r="J35">
        <f>AVERAGE(E86:E87)</f>
        <v>20.0029</v>
      </c>
      <c r="K35">
        <f t="shared" si="0"/>
        <v>-4.2317999999999998</v>
      </c>
      <c r="L35">
        <f t="shared" si="1"/>
        <v>5.3223234529898383E-2</v>
      </c>
    </row>
    <row r="36" spans="1:36">
      <c r="A36" t="s">
        <v>51</v>
      </c>
      <c r="B36" t="s">
        <v>124</v>
      </c>
      <c r="C36" t="s">
        <v>15</v>
      </c>
      <c r="D36" t="s">
        <v>16</v>
      </c>
      <c r="E36">
        <v>16.402999999999999</v>
      </c>
      <c r="H36" t="s">
        <v>132</v>
      </c>
      <c r="I36">
        <f>AVERAGE(E76:E77)</f>
        <v>16.713200000000001</v>
      </c>
      <c r="J36">
        <f>AVERAGE(E88:E89)</f>
        <v>25.93965</v>
      </c>
      <c r="K36">
        <f t="shared" si="0"/>
        <v>-9.2264499999999998</v>
      </c>
      <c r="L36">
        <f t="shared" si="1"/>
        <v>1.6694053328572885E-3</v>
      </c>
    </row>
    <row r="37" spans="1:36">
      <c r="A37" t="s">
        <v>52</v>
      </c>
      <c r="B37" t="s">
        <v>124</v>
      </c>
      <c r="C37" t="s">
        <v>15</v>
      </c>
      <c r="D37" t="s">
        <v>16</v>
      </c>
      <c r="E37">
        <v>16.463200000000001</v>
      </c>
      <c r="H37" t="s">
        <v>133</v>
      </c>
      <c r="I37">
        <f>AVERAGE(E78:E79)</f>
        <v>16.056899999999999</v>
      </c>
      <c r="J37">
        <f>AVERAGE(E90:E91)</f>
        <v>21.06795</v>
      </c>
      <c r="K37">
        <f t="shared" si="0"/>
        <v>-5.0110500000000009</v>
      </c>
      <c r="L37">
        <f t="shared" si="1"/>
        <v>3.1011561911471915E-2</v>
      </c>
      <c r="V37" t="s">
        <v>138</v>
      </c>
    </row>
    <row r="38" spans="1:36">
      <c r="A38" t="s">
        <v>53</v>
      </c>
      <c r="B38" t="s">
        <v>119</v>
      </c>
      <c r="C38" t="s">
        <v>29</v>
      </c>
      <c r="D38" t="s">
        <v>16</v>
      </c>
      <c r="E38">
        <v>19.902699999999999</v>
      </c>
      <c r="H38" t="s">
        <v>134</v>
      </c>
      <c r="I38">
        <f>AVERAGE(E80:E81)</f>
        <v>15.7554</v>
      </c>
      <c r="J38">
        <f>AVERAGE(E92:E93)</f>
        <v>20.006799999999998</v>
      </c>
      <c r="K38">
        <f t="shared" si="0"/>
        <v>-4.2513999999999985</v>
      </c>
      <c r="L38">
        <f t="shared" si="1"/>
        <v>5.2505050005346353E-2</v>
      </c>
      <c r="S38">
        <f>TTEST(S15:S21,S43:S49,1,3)</f>
        <v>1.2319652485084937E-3</v>
      </c>
      <c r="T38">
        <f>TTEST(S15:S21,S26:S32,1,3)</f>
        <v>3.6850651436028882E-3</v>
      </c>
      <c r="U38" t="s">
        <v>140</v>
      </c>
      <c r="V38">
        <f>AVERAGE(S15:S21)</f>
        <v>5.8647104232911966E-2</v>
      </c>
      <c r="W38">
        <f>STDEV(S15:S21)</f>
        <v>1.2617897092126405E-2</v>
      </c>
      <c r="X38">
        <f>W38/SQRT(7)</f>
        <v>4.7691168249102169E-3</v>
      </c>
      <c r="AF38" t="s">
        <v>152</v>
      </c>
      <c r="AG38" t="s">
        <v>154</v>
      </c>
      <c r="AH38">
        <v>2.0412935812722998E-3</v>
      </c>
      <c r="AJ38">
        <v>4.2604913637229216E-4</v>
      </c>
    </row>
    <row r="39" spans="1:36">
      <c r="A39" t="s">
        <v>54</v>
      </c>
      <c r="B39" t="s">
        <v>119</v>
      </c>
      <c r="C39" t="s">
        <v>29</v>
      </c>
      <c r="D39" t="s">
        <v>16</v>
      </c>
      <c r="E39">
        <v>19.456700000000001</v>
      </c>
      <c r="H39" t="s">
        <v>135</v>
      </c>
      <c r="I39">
        <f>AVERAGE(E82:E83)</f>
        <v>15.35215</v>
      </c>
      <c r="J39">
        <f>AVERAGE(E94:E95)</f>
        <v>22.10615</v>
      </c>
      <c r="K39">
        <f t="shared" si="0"/>
        <v>-6.7539999999999996</v>
      </c>
      <c r="L39">
        <f t="shared" si="1"/>
        <v>9.2649570266480352E-3</v>
      </c>
      <c r="U39" t="s">
        <v>141</v>
      </c>
      <c r="V39">
        <f>AVERAGE(S22:S25)</f>
        <v>6.4186354973209975E-3</v>
      </c>
      <c r="W39">
        <f>STDEV(S22:S25)</f>
        <v>2.7700560215152444E-3</v>
      </c>
      <c r="X39">
        <f t="shared" ref="X39:X42" si="2">W39/SQRT(4)</f>
        <v>1.3850280107576222E-3</v>
      </c>
      <c r="AB39">
        <f>V38/V39</f>
        <v>9.1370049377924669</v>
      </c>
      <c r="AG39" t="s">
        <v>155</v>
      </c>
      <c r="AH39">
        <v>5.8647104232911966E-2</v>
      </c>
      <c r="AI39">
        <v>1.2617897092126405E-2</v>
      </c>
      <c r="AJ39">
        <v>4.7691168249102169E-3</v>
      </c>
    </row>
    <row r="40" spans="1:36">
      <c r="A40" t="s">
        <v>55</v>
      </c>
      <c r="B40" t="s">
        <v>120</v>
      </c>
      <c r="C40" t="s">
        <v>29</v>
      </c>
      <c r="D40" t="s">
        <v>16</v>
      </c>
      <c r="E40" s="1">
        <v>24.964400000000001</v>
      </c>
      <c r="H40" t="s">
        <v>136</v>
      </c>
      <c r="I40" s="1">
        <f>AVERAGE(E85)</f>
        <v>17.759699999999999</v>
      </c>
      <c r="J40">
        <f>AVERAGE(E96:E97)</f>
        <v>22.117350000000002</v>
      </c>
      <c r="K40">
        <f t="shared" si="0"/>
        <v>-4.3576500000000031</v>
      </c>
      <c r="L40">
        <f t="shared" si="1"/>
        <v>4.8777174491911247E-2</v>
      </c>
      <c r="U40" t="s">
        <v>142</v>
      </c>
      <c r="V40">
        <f>AVERAGE(S26:S32)</f>
        <v>3.5811878344608999E-2</v>
      </c>
      <c r="W40">
        <f>STDEV(S26:S32)</f>
        <v>1.0788599949105027E-2</v>
      </c>
      <c r="X40">
        <f>W40/SQRT(7)</f>
        <v>4.0777074942708567E-3</v>
      </c>
      <c r="Z40">
        <f>V40/V38</f>
        <v>0.61063336055579454</v>
      </c>
      <c r="AG40" t="s">
        <v>156</v>
      </c>
      <c r="AH40">
        <v>6.4186354973209975E-3</v>
      </c>
      <c r="AI40">
        <v>2.7700560215152444E-3</v>
      </c>
      <c r="AJ40">
        <v>1.3850280107576222E-3</v>
      </c>
    </row>
    <row r="41" spans="1:36">
      <c r="A41" t="s">
        <v>56</v>
      </c>
      <c r="B41" t="s">
        <v>120</v>
      </c>
      <c r="C41" t="s">
        <v>29</v>
      </c>
      <c r="D41" t="s">
        <v>16</v>
      </c>
      <c r="E41" s="1">
        <v>23.574300000000001</v>
      </c>
      <c r="U41" t="s">
        <v>143</v>
      </c>
      <c r="V41">
        <f>AVERAGE(S43:S49)</f>
        <v>2.6303197957981566E-2</v>
      </c>
      <c r="W41">
        <f>STDEV(S43:S49)</f>
        <v>1.4954803940363153E-2</v>
      </c>
      <c r="X41">
        <f>W41/SQRT(7)</f>
        <v>5.6523845902756737E-3</v>
      </c>
      <c r="AG41" t="s">
        <v>148</v>
      </c>
      <c r="AH41">
        <v>3.5811878344608999E-2</v>
      </c>
      <c r="AI41">
        <v>1.0788599949105027E-2</v>
      </c>
      <c r="AJ41">
        <v>4.0777074942708567E-3</v>
      </c>
    </row>
    <row r="42" spans="1:36">
      <c r="A42" t="s">
        <v>57</v>
      </c>
      <c r="B42" t="s">
        <v>121</v>
      </c>
      <c r="C42" t="s">
        <v>29</v>
      </c>
      <c r="D42" t="s">
        <v>16</v>
      </c>
      <c r="E42">
        <v>21.158799999999999</v>
      </c>
      <c r="U42" t="s">
        <v>144</v>
      </c>
      <c r="V42">
        <f>AVERAGE(S50:S53)</f>
        <v>3.0966250844854338E-3</v>
      </c>
      <c r="W42">
        <f>STDEV(S50:S53)</f>
        <v>1.7822777765241595E-3</v>
      </c>
      <c r="X42">
        <f t="shared" si="2"/>
        <v>8.9113888826207975E-4</v>
      </c>
      <c r="AB42">
        <f>V41/V42</f>
        <v>8.4941499989019071</v>
      </c>
      <c r="AF42" t="s">
        <v>153</v>
      </c>
      <c r="AG42" t="s">
        <v>154</v>
      </c>
      <c r="AH42">
        <v>1.9165337046975974E-3</v>
      </c>
      <c r="AJ42">
        <v>3.0547962973832718E-4</v>
      </c>
    </row>
    <row r="43" spans="1:36">
      <c r="A43" t="s">
        <v>58</v>
      </c>
      <c r="B43" t="s">
        <v>121</v>
      </c>
      <c r="C43" t="s">
        <v>29</v>
      </c>
      <c r="D43" t="s">
        <v>16</v>
      </c>
      <c r="E43">
        <v>21.165099999999999</v>
      </c>
      <c r="S43">
        <v>1.6940262024048743E-2</v>
      </c>
      <c r="U43" t="s">
        <v>145</v>
      </c>
      <c r="V43">
        <f>AVERAGE(S54:S60)</f>
        <v>2.9026226643384005E-2</v>
      </c>
      <c r="W43">
        <f>STDEV(S54:S60)</f>
        <v>5.6504367616950048E-3</v>
      </c>
      <c r="X43">
        <f>W43/SQRT(7)</f>
        <v>2.1356643529060167E-3</v>
      </c>
      <c r="AG43" t="s">
        <v>155</v>
      </c>
      <c r="AH43">
        <v>2.6303197957981566E-2</v>
      </c>
      <c r="AI43">
        <v>1.4954803940363153E-2</v>
      </c>
      <c r="AJ43">
        <v>5.6523845902756737E-3</v>
      </c>
    </row>
    <row r="44" spans="1:36">
      <c r="A44" t="s">
        <v>59</v>
      </c>
      <c r="B44" t="s">
        <v>122</v>
      </c>
      <c r="C44" t="s">
        <v>29</v>
      </c>
      <c r="D44" t="s">
        <v>16</v>
      </c>
      <c r="E44">
        <v>20.4422</v>
      </c>
      <c r="S44">
        <v>1.2934786038292784E-2</v>
      </c>
      <c r="AG44" t="s">
        <v>156</v>
      </c>
      <c r="AH44">
        <v>3.0966250844854338E-3</v>
      </c>
      <c r="AI44">
        <v>1.7822777765241595E-3</v>
      </c>
      <c r="AJ44">
        <v>8.9113888826207975E-4</v>
      </c>
    </row>
    <row r="45" spans="1:36">
      <c r="A45" t="s">
        <v>60</v>
      </c>
      <c r="B45" t="s">
        <v>122</v>
      </c>
      <c r="C45" t="s">
        <v>29</v>
      </c>
      <c r="D45" t="s">
        <v>16</v>
      </c>
      <c r="E45">
        <v>20.384499999999999</v>
      </c>
      <c r="O45" t="s">
        <v>137</v>
      </c>
      <c r="S45">
        <v>2.427811125532774E-2</v>
      </c>
      <c r="AG45" t="s">
        <v>148</v>
      </c>
      <c r="AH45">
        <v>2.9026226643384005E-2</v>
      </c>
      <c r="AI45">
        <v>5.6504367616950048E-3</v>
      </c>
      <c r="AJ45">
        <v>2.1356643529060167E-3</v>
      </c>
    </row>
    <row r="46" spans="1:36">
      <c r="A46" t="s">
        <v>61</v>
      </c>
      <c r="B46" t="s">
        <v>123</v>
      </c>
      <c r="C46" t="s">
        <v>29</v>
      </c>
      <c r="D46" t="s">
        <v>16</v>
      </c>
      <c r="E46">
        <v>24.3568</v>
      </c>
      <c r="O46" t="s">
        <v>113</v>
      </c>
      <c r="P46">
        <v>15.60345</v>
      </c>
      <c r="Q46">
        <v>21.443899999999999</v>
      </c>
      <c r="R46">
        <v>-5.8404499999999988</v>
      </c>
      <c r="S46">
        <v>1.745216706913499E-2</v>
      </c>
    </row>
    <row r="47" spans="1:36">
      <c r="A47" t="s">
        <v>62</v>
      </c>
      <c r="B47" t="s">
        <v>123</v>
      </c>
      <c r="C47" t="s">
        <v>29</v>
      </c>
      <c r="D47" t="s">
        <v>16</v>
      </c>
      <c r="E47">
        <v>24.743500000000001</v>
      </c>
      <c r="O47" t="s">
        <v>122</v>
      </c>
      <c r="P47">
        <v>15.49155</v>
      </c>
      <c r="Q47">
        <v>20.413350000000001</v>
      </c>
      <c r="R47">
        <v>-4.9218000000000011</v>
      </c>
      <c r="S47">
        <v>3.2990626831186746E-2</v>
      </c>
    </row>
    <row r="48" spans="1:36">
      <c r="A48" t="s">
        <v>63</v>
      </c>
      <c r="B48" t="s">
        <v>124</v>
      </c>
      <c r="C48" t="s">
        <v>29</v>
      </c>
      <c r="D48" t="s">
        <v>16</v>
      </c>
      <c r="E48">
        <v>21.786000000000001</v>
      </c>
      <c r="O48" t="s">
        <v>128</v>
      </c>
      <c r="P48">
        <v>15.439299999999999</v>
      </c>
      <c r="Q48">
        <v>18.594349999999999</v>
      </c>
      <c r="R48">
        <v>-3.1550499999999992</v>
      </c>
      <c r="S48" s="3"/>
    </row>
    <row r="49" spans="1:19">
      <c r="A49" t="s">
        <v>64</v>
      </c>
      <c r="B49" t="s">
        <v>124</v>
      </c>
      <c r="C49" t="s">
        <v>29</v>
      </c>
      <c r="D49" t="s">
        <v>16</v>
      </c>
      <c r="E49">
        <v>21.877199999999998</v>
      </c>
      <c r="O49" t="s">
        <v>131</v>
      </c>
      <c r="P49">
        <v>15.771100000000001</v>
      </c>
      <c r="Q49">
        <v>20.0029</v>
      </c>
      <c r="R49">
        <v>-4.2317999999999998</v>
      </c>
      <c r="S49">
        <v>5.3223234529898383E-2</v>
      </c>
    </row>
    <row r="50" spans="1:19">
      <c r="A50" t="s">
        <v>65</v>
      </c>
      <c r="B50" t="s">
        <v>125</v>
      </c>
      <c r="C50" t="s">
        <v>15</v>
      </c>
      <c r="D50" t="s">
        <v>16</v>
      </c>
      <c r="E50">
        <v>15.545999999999999</v>
      </c>
      <c r="O50" t="s">
        <v>114</v>
      </c>
      <c r="P50">
        <v>16.355899999999998</v>
      </c>
      <c r="Q50">
        <v>23.866250000000001</v>
      </c>
      <c r="R50">
        <v>-7.5103500000000025</v>
      </c>
      <c r="S50">
        <v>5.4847820180165905E-3</v>
      </c>
    </row>
    <row r="51" spans="1:19">
      <c r="A51" t="s">
        <v>66</v>
      </c>
      <c r="B51" t="s">
        <v>125</v>
      </c>
      <c r="C51" t="s">
        <v>15</v>
      </c>
      <c r="D51" t="s">
        <v>16</v>
      </c>
      <c r="E51">
        <v>15.337300000000001</v>
      </c>
      <c r="O51" t="s">
        <v>123</v>
      </c>
      <c r="P51">
        <v>15.433499999999999</v>
      </c>
      <c r="Q51">
        <v>24.550150000000002</v>
      </c>
      <c r="R51">
        <v>-9.1166500000000035</v>
      </c>
      <c r="S51">
        <v>1.8014196262929084E-3</v>
      </c>
    </row>
    <row r="52" spans="1:19">
      <c r="A52" t="s">
        <v>67</v>
      </c>
      <c r="B52" t="s">
        <v>126</v>
      </c>
      <c r="C52" t="s">
        <v>15</v>
      </c>
      <c r="D52" t="s">
        <v>16</v>
      </c>
      <c r="E52">
        <v>15.0784</v>
      </c>
      <c r="O52" t="s">
        <v>129</v>
      </c>
      <c r="P52">
        <v>15.47555</v>
      </c>
      <c r="Q52">
        <v>23.662750000000003</v>
      </c>
      <c r="R52">
        <v>-8.1872000000000025</v>
      </c>
      <c r="S52">
        <v>3.4308933607749472E-3</v>
      </c>
    </row>
    <row r="53" spans="1:19">
      <c r="A53" t="s">
        <v>68</v>
      </c>
      <c r="B53" t="s">
        <v>126</v>
      </c>
      <c r="C53" t="s">
        <v>15</v>
      </c>
      <c r="D53" t="s">
        <v>16</v>
      </c>
      <c r="E53">
        <v>15.610799999999999</v>
      </c>
      <c r="O53" t="s">
        <v>132</v>
      </c>
      <c r="P53">
        <v>16.713200000000001</v>
      </c>
      <c r="Q53">
        <v>25.93965</v>
      </c>
      <c r="R53">
        <v>-9.2264499999999998</v>
      </c>
      <c r="S53">
        <v>1.6694053328572885E-3</v>
      </c>
    </row>
    <row r="54" spans="1:19">
      <c r="A54" t="s">
        <v>69</v>
      </c>
      <c r="B54" t="s">
        <v>127</v>
      </c>
      <c r="C54" t="s">
        <v>15</v>
      </c>
      <c r="D54" t="s">
        <v>16</v>
      </c>
      <c r="E54">
        <v>15.6906</v>
      </c>
      <c r="O54" t="s">
        <v>115</v>
      </c>
      <c r="P54">
        <v>16.437800000000003</v>
      </c>
      <c r="Q54">
        <v>21.166150000000002</v>
      </c>
      <c r="R54">
        <v>-4.7283499999999989</v>
      </c>
      <c r="S54">
        <v>3.7724615324950257E-2</v>
      </c>
    </row>
    <row r="55" spans="1:19">
      <c r="A55" t="s">
        <v>70</v>
      </c>
      <c r="B55" t="s">
        <v>127</v>
      </c>
      <c r="C55" t="s">
        <v>15</v>
      </c>
      <c r="D55" t="s">
        <v>16</v>
      </c>
      <c r="E55">
        <v>15.6876</v>
      </c>
      <c r="O55" t="s">
        <v>124</v>
      </c>
      <c r="P55">
        <v>16.4331</v>
      </c>
      <c r="Q55">
        <v>21.831600000000002</v>
      </c>
      <c r="R55">
        <v>-5.3985000000000021</v>
      </c>
      <c r="S55">
        <v>2.3707707938292615E-2</v>
      </c>
    </row>
    <row r="56" spans="1:19">
      <c r="A56" t="s">
        <v>71</v>
      </c>
      <c r="B56" t="s">
        <v>128</v>
      </c>
      <c r="C56" t="s">
        <v>15</v>
      </c>
      <c r="D56" t="s">
        <v>16</v>
      </c>
      <c r="E56">
        <v>15.4216</v>
      </c>
      <c r="O56" t="s">
        <v>130</v>
      </c>
      <c r="P56">
        <v>16.912100000000002</v>
      </c>
      <c r="Q56">
        <v>20.1813</v>
      </c>
      <c r="R56">
        <v>-3.2691999999999979</v>
      </c>
      <c r="S56" s="3"/>
    </row>
    <row r="57" spans="1:19">
      <c r="A57" t="s">
        <v>72</v>
      </c>
      <c r="B57" t="s">
        <v>128</v>
      </c>
      <c r="C57" t="s">
        <v>15</v>
      </c>
      <c r="D57" t="s">
        <v>16</v>
      </c>
      <c r="E57">
        <v>15.457000000000001</v>
      </c>
      <c r="O57" t="s">
        <v>133</v>
      </c>
      <c r="P57" s="1">
        <v>16.056899999999999</v>
      </c>
      <c r="Q57">
        <v>21.06795</v>
      </c>
      <c r="R57">
        <v>-5.0110500000000009</v>
      </c>
      <c r="S57">
        <v>3.1011561911471915E-2</v>
      </c>
    </row>
    <row r="58" spans="1:19">
      <c r="A58" t="s">
        <v>73</v>
      </c>
      <c r="B58" t="s">
        <v>129</v>
      </c>
      <c r="C58" t="s">
        <v>15</v>
      </c>
      <c r="D58" t="s">
        <v>16</v>
      </c>
      <c r="E58">
        <v>15.4877</v>
      </c>
      <c r="S58">
        <v>2.8402269028409345E-2</v>
      </c>
    </row>
    <row r="59" spans="1:19">
      <c r="A59" t="s">
        <v>74</v>
      </c>
      <c r="B59" t="s">
        <v>129</v>
      </c>
      <c r="C59" t="s">
        <v>15</v>
      </c>
      <c r="D59" t="s">
        <v>16</v>
      </c>
      <c r="E59">
        <v>15.4634</v>
      </c>
      <c r="S59">
        <v>3.1134329061740892E-2</v>
      </c>
    </row>
    <row r="60" spans="1:19">
      <c r="A60" t="s">
        <v>75</v>
      </c>
      <c r="B60" t="s">
        <v>130</v>
      </c>
      <c r="C60" t="s">
        <v>15</v>
      </c>
      <c r="D60" t="s">
        <v>16</v>
      </c>
      <c r="E60">
        <v>16.833600000000001</v>
      </c>
      <c r="S60">
        <v>2.2176876595439009E-2</v>
      </c>
    </row>
    <row r="61" spans="1:19">
      <c r="A61" t="s">
        <v>76</v>
      </c>
      <c r="B61" t="s">
        <v>130</v>
      </c>
      <c r="C61" t="s">
        <v>15</v>
      </c>
      <c r="D61" t="s">
        <v>16</v>
      </c>
      <c r="E61">
        <v>16.990600000000001</v>
      </c>
    </row>
    <row r="62" spans="1:19">
      <c r="A62" t="s">
        <v>77</v>
      </c>
      <c r="B62" t="s">
        <v>125</v>
      </c>
      <c r="C62" t="s">
        <v>29</v>
      </c>
      <c r="D62" t="s">
        <v>16</v>
      </c>
      <c r="E62">
        <v>19.309699999999999</v>
      </c>
    </row>
    <row r="63" spans="1:19">
      <c r="A63" t="s">
        <v>78</v>
      </c>
      <c r="B63" t="s">
        <v>125</v>
      </c>
      <c r="C63" t="s">
        <v>29</v>
      </c>
      <c r="D63" t="s">
        <v>16</v>
      </c>
      <c r="E63">
        <v>19.2088</v>
      </c>
    </row>
    <row r="64" spans="1:19">
      <c r="A64" t="s">
        <v>79</v>
      </c>
      <c r="B64" t="s">
        <v>126</v>
      </c>
      <c r="C64" t="s">
        <v>29</v>
      </c>
      <c r="D64" t="s">
        <v>16</v>
      </c>
      <c r="E64">
        <v>24.034400000000002</v>
      </c>
    </row>
    <row r="65" spans="1:20">
      <c r="A65" t="s">
        <v>80</v>
      </c>
      <c r="B65" t="s">
        <v>126</v>
      </c>
      <c r="C65" t="s">
        <v>29</v>
      </c>
      <c r="D65" t="s">
        <v>16</v>
      </c>
      <c r="E65">
        <v>23.808</v>
      </c>
    </row>
    <row r="66" spans="1:20">
      <c r="A66" t="s">
        <v>81</v>
      </c>
      <c r="B66" t="s">
        <v>127</v>
      </c>
      <c r="C66" t="s">
        <v>29</v>
      </c>
      <c r="D66" t="s">
        <v>16</v>
      </c>
      <c r="E66">
        <v>20.206499999999998</v>
      </c>
      <c r="T66">
        <f>TTEST(S43:S49,S54:S60,1,3)</f>
        <v>0.34507621242584674</v>
      </c>
    </row>
    <row r="67" spans="1:20">
      <c r="A67" t="s">
        <v>82</v>
      </c>
      <c r="B67" t="s">
        <v>127</v>
      </c>
      <c r="C67" t="s">
        <v>29</v>
      </c>
      <c r="D67" t="s">
        <v>16</v>
      </c>
      <c r="E67">
        <v>20.1816</v>
      </c>
      <c r="N67" s="4"/>
      <c r="O67" s="2" t="s">
        <v>146</v>
      </c>
    </row>
    <row r="68" spans="1:20">
      <c r="A68" t="s">
        <v>83</v>
      </c>
      <c r="B68" t="s">
        <v>128</v>
      </c>
      <c r="C68" t="s">
        <v>29</v>
      </c>
      <c r="D68" t="s">
        <v>16</v>
      </c>
      <c r="E68">
        <v>18.574000000000002</v>
      </c>
    </row>
    <row r="69" spans="1:20">
      <c r="A69" t="s">
        <v>84</v>
      </c>
      <c r="B69" t="s">
        <v>128</v>
      </c>
      <c r="C69" t="s">
        <v>29</v>
      </c>
      <c r="D69" t="s">
        <v>16</v>
      </c>
      <c r="E69">
        <v>18.614699999999999</v>
      </c>
    </row>
    <row r="70" spans="1:20">
      <c r="A70" t="s">
        <v>85</v>
      </c>
      <c r="B70" t="s">
        <v>129</v>
      </c>
      <c r="C70" t="s">
        <v>29</v>
      </c>
      <c r="D70" t="s">
        <v>16</v>
      </c>
      <c r="E70">
        <v>23.580100000000002</v>
      </c>
    </row>
    <row r="71" spans="1:20">
      <c r="A71" t="s">
        <v>86</v>
      </c>
      <c r="B71" t="s">
        <v>129</v>
      </c>
      <c r="C71" t="s">
        <v>29</v>
      </c>
      <c r="D71" t="s">
        <v>16</v>
      </c>
      <c r="E71">
        <v>23.7454</v>
      </c>
    </row>
    <row r="72" spans="1:20">
      <c r="A72" t="s">
        <v>87</v>
      </c>
      <c r="B72" t="s">
        <v>130</v>
      </c>
      <c r="C72" t="s">
        <v>29</v>
      </c>
      <c r="D72" t="s">
        <v>16</v>
      </c>
      <c r="E72">
        <v>20.171099999999999</v>
      </c>
    </row>
    <row r="73" spans="1:20">
      <c r="A73" t="s">
        <v>88</v>
      </c>
      <c r="B73" t="s">
        <v>130</v>
      </c>
      <c r="C73" t="s">
        <v>29</v>
      </c>
      <c r="D73" t="s">
        <v>16</v>
      </c>
      <c r="E73">
        <v>20.191500000000001</v>
      </c>
    </row>
    <row r="74" spans="1:20">
      <c r="A74" t="s">
        <v>89</v>
      </c>
      <c r="B74" t="s">
        <v>131</v>
      </c>
      <c r="C74" t="s">
        <v>15</v>
      </c>
      <c r="D74" t="s">
        <v>16</v>
      </c>
      <c r="E74">
        <v>15.801600000000001</v>
      </c>
    </row>
    <row r="75" spans="1:20">
      <c r="A75" t="s">
        <v>90</v>
      </c>
      <c r="B75" t="s">
        <v>131</v>
      </c>
      <c r="C75" t="s">
        <v>15</v>
      </c>
      <c r="D75" t="s">
        <v>16</v>
      </c>
      <c r="E75">
        <v>15.740600000000001</v>
      </c>
    </row>
    <row r="76" spans="1:20">
      <c r="A76" t="s">
        <v>91</v>
      </c>
      <c r="B76" t="s">
        <v>132</v>
      </c>
      <c r="C76" t="s">
        <v>15</v>
      </c>
      <c r="D76" t="s">
        <v>16</v>
      </c>
      <c r="E76">
        <v>16.775700000000001</v>
      </c>
    </row>
    <row r="77" spans="1:20">
      <c r="A77" t="s">
        <v>92</v>
      </c>
      <c r="B77" t="s">
        <v>132</v>
      </c>
      <c r="C77" t="s">
        <v>15</v>
      </c>
      <c r="D77" t="s">
        <v>16</v>
      </c>
      <c r="E77">
        <v>16.650700000000001</v>
      </c>
    </row>
    <row r="78" spans="1:20">
      <c r="A78" t="s">
        <v>93</v>
      </c>
      <c r="B78" t="s">
        <v>133</v>
      </c>
      <c r="C78" t="s">
        <v>15</v>
      </c>
      <c r="D78" t="s">
        <v>16</v>
      </c>
      <c r="E78">
        <v>16.0608</v>
      </c>
    </row>
    <row r="79" spans="1:20">
      <c r="A79" t="s">
        <v>94</v>
      </c>
      <c r="B79" t="s">
        <v>133</v>
      </c>
      <c r="C79" t="s">
        <v>15</v>
      </c>
      <c r="D79" t="s">
        <v>16</v>
      </c>
      <c r="E79">
        <v>16.053000000000001</v>
      </c>
    </row>
    <row r="80" spans="1:20">
      <c r="A80" t="s">
        <v>95</v>
      </c>
      <c r="B80" t="s">
        <v>134</v>
      </c>
      <c r="C80" t="s">
        <v>15</v>
      </c>
      <c r="D80" t="s">
        <v>16</v>
      </c>
      <c r="E80">
        <v>15.722899999999999</v>
      </c>
    </row>
    <row r="81" spans="1:20">
      <c r="A81" t="s">
        <v>96</v>
      </c>
      <c r="B81" t="s">
        <v>134</v>
      </c>
      <c r="C81" t="s">
        <v>15</v>
      </c>
      <c r="D81" t="s">
        <v>16</v>
      </c>
      <c r="E81">
        <v>15.7879</v>
      </c>
    </row>
    <row r="82" spans="1:20">
      <c r="A82" t="s">
        <v>97</v>
      </c>
      <c r="B82" t="s">
        <v>135</v>
      </c>
      <c r="C82" t="s">
        <v>15</v>
      </c>
      <c r="D82" t="s">
        <v>16</v>
      </c>
      <c r="E82">
        <v>15.328200000000001</v>
      </c>
    </row>
    <row r="83" spans="1:20">
      <c r="A83" t="s">
        <v>98</v>
      </c>
      <c r="B83" t="s">
        <v>135</v>
      </c>
      <c r="C83" t="s">
        <v>15</v>
      </c>
      <c r="D83" t="s">
        <v>16</v>
      </c>
      <c r="E83">
        <v>15.376099999999999</v>
      </c>
    </row>
    <row r="84" spans="1:20">
      <c r="A84" t="s">
        <v>99</v>
      </c>
      <c r="B84" t="s">
        <v>136</v>
      </c>
      <c r="C84" t="s">
        <v>15</v>
      </c>
      <c r="D84" t="s">
        <v>16</v>
      </c>
      <c r="E84" s="1">
        <v>25.601900000000001</v>
      </c>
    </row>
    <row r="85" spans="1:20">
      <c r="A85" t="s">
        <v>100</v>
      </c>
      <c r="B85" t="s">
        <v>136</v>
      </c>
      <c r="C85" t="s">
        <v>15</v>
      </c>
      <c r="D85" t="s">
        <v>16</v>
      </c>
      <c r="E85" s="1">
        <v>17.759699999999999</v>
      </c>
    </row>
    <row r="86" spans="1:20">
      <c r="A86" t="s">
        <v>101</v>
      </c>
      <c r="B86" t="s">
        <v>131</v>
      </c>
      <c r="C86" t="s">
        <v>29</v>
      </c>
      <c r="D86" t="s">
        <v>16</v>
      </c>
      <c r="E86">
        <v>20.002300000000002</v>
      </c>
    </row>
    <row r="87" spans="1:20">
      <c r="A87" t="s">
        <v>102</v>
      </c>
      <c r="B87" t="s">
        <v>131</v>
      </c>
      <c r="C87" t="s">
        <v>29</v>
      </c>
      <c r="D87" t="s">
        <v>16</v>
      </c>
      <c r="E87">
        <v>20.003499999999999</v>
      </c>
    </row>
    <row r="88" spans="1:20">
      <c r="A88" t="s">
        <v>103</v>
      </c>
      <c r="B88" t="s">
        <v>132</v>
      </c>
      <c r="C88" t="s">
        <v>29</v>
      </c>
      <c r="D88" t="s">
        <v>16</v>
      </c>
      <c r="E88">
        <v>25.9238</v>
      </c>
    </row>
    <row r="89" spans="1:20">
      <c r="A89" t="s">
        <v>104</v>
      </c>
      <c r="B89" t="s">
        <v>132</v>
      </c>
      <c r="C89" t="s">
        <v>29</v>
      </c>
      <c r="D89" t="s">
        <v>16</v>
      </c>
      <c r="E89">
        <v>25.955500000000001</v>
      </c>
    </row>
    <row r="90" spans="1:20">
      <c r="A90" t="s">
        <v>105</v>
      </c>
      <c r="B90" t="s">
        <v>133</v>
      </c>
      <c r="C90" t="s">
        <v>29</v>
      </c>
      <c r="D90" t="s">
        <v>16</v>
      </c>
      <c r="E90">
        <v>21.002700000000001</v>
      </c>
    </row>
    <row r="91" spans="1:20">
      <c r="A91" t="s">
        <v>106</v>
      </c>
      <c r="B91" t="s">
        <v>133</v>
      </c>
      <c r="C91" t="s">
        <v>29</v>
      </c>
      <c r="D91" t="s">
        <v>16</v>
      </c>
      <c r="E91">
        <v>21.133199999999999</v>
      </c>
    </row>
    <row r="92" spans="1:20">
      <c r="A92" t="s">
        <v>107</v>
      </c>
      <c r="B92" t="s">
        <v>134</v>
      </c>
      <c r="C92" t="s">
        <v>29</v>
      </c>
      <c r="D92" t="s">
        <v>16</v>
      </c>
      <c r="E92">
        <v>20.027000000000001</v>
      </c>
    </row>
    <row r="93" spans="1:20">
      <c r="A93" t="s">
        <v>108</v>
      </c>
      <c r="B93" t="s">
        <v>134</v>
      </c>
      <c r="C93" t="s">
        <v>29</v>
      </c>
      <c r="D93" t="s">
        <v>16</v>
      </c>
      <c r="E93">
        <v>19.986599999999999</v>
      </c>
    </row>
    <row r="94" spans="1:20">
      <c r="A94" t="s">
        <v>109</v>
      </c>
      <c r="B94" t="s">
        <v>135</v>
      </c>
      <c r="C94" t="s">
        <v>29</v>
      </c>
      <c r="D94" t="s">
        <v>16</v>
      </c>
      <c r="E94">
        <v>22.075299999999999</v>
      </c>
    </row>
    <row r="95" spans="1:20">
      <c r="A95" t="s">
        <v>110</v>
      </c>
      <c r="B95" t="s">
        <v>135</v>
      </c>
      <c r="C95" t="s">
        <v>29</v>
      </c>
      <c r="D95" t="s">
        <v>16</v>
      </c>
      <c r="E95">
        <v>22.137</v>
      </c>
    </row>
    <row r="96" spans="1:20">
      <c r="A96" t="s">
        <v>111</v>
      </c>
      <c r="B96" t="s">
        <v>136</v>
      </c>
      <c r="C96" t="s">
        <v>29</v>
      </c>
      <c r="D96" t="s">
        <v>16</v>
      </c>
      <c r="E96">
        <v>21.953600000000002</v>
      </c>
      <c r="T96" s="5"/>
    </row>
    <row r="97" spans="1:5">
      <c r="A97" t="s">
        <v>112</v>
      </c>
      <c r="B97" t="s">
        <v>136</v>
      </c>
      <c r="C97" t="s">
        <v>29</v>
      </c>
      <c r="D97" t="s">
        <v>16</v>
      </c>
      <c r="E97">
        <v>22.281099999999999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5-2-19.csv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Huang Lab</dc:creator>
  <cp:lastModifiedBy>ZHEN HUANG</cp:lastModifiedBy>
  <dcterms:created xsi:type="dcterms:W3CDTF">2019-05-03T16:27:43Z</dcterms:created>
  <dcterms:modified xsi:type="dcterms:W3CDTF">2024-11-21T20:45:21Z</dcterms:modified>
</cp:coreProperties>
</file>